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Nidia Lopez\Desktop\Nueva carpeta (2)\"/>
    </mc:Choice>
  </mc:AlternateContent>
  <xr:revisionPtr revIDLastSave="0" documentId="13_ncr:1_{1CA01E02-63A8-4004-993C-4D704FE43B1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IPO 3 MCA195MOCA20200630NI0008" sheetId="1" r:id="rId1"/>
    <sheet name="TIPO 3 MCA195MOCA#2021" sheetId="2" r:id="rId2"/>
  </sheets>
  <calcPr calcId="191029"/>
</workbook>
</file>

<file path=xl/calcChain.xml><?xml version="1.0" encoding="utf-8"?>
<calcChain xmlns="http://schemas.openxmlformats.org/spreadsheetml/2006/main">
  <c r="J26" i="2" l="1"/>
  <c r="J25" i="2"/>
  <c r="J13" i="2"/>
  <c r="I21" i="2"/>
  <c r="I20" i="2"/>
  <c r="J20" i="2" s="1"/>
  <c r="I19" i="2"/>
  <c r="J19" i="2" s="1"/>
  <c r="I18" i="2"/>
  <c r="J18" i="2" s="1"/>
  <c r="I17" i="2"/>
  <c r="J17" i="2" s="1"/>
  <c r="J21" i="2" s="1"/>
  <c r="I16" i="2"/>
  <c r="J16" i="2" s="1"/>
  <c r="I15" i="2"/>
  <c r="J15" i="2" s="1"/>
  <c r="J14" i="2"/>
  <c r="O34" i="2" l="1"/>
  <c r="G82" i="2" l="1"/>
  <c r="G81" i="2"/>
  <c r="G80" i="2"/>
  <c r="G79" i="2"/>
  <c r="G78" i="2"/>
  <c r="G77" i="2"/>
  <c r="G76" i="2"/>
  <c r="F87" i="2" l="1"/>
  <c r="G83" i="2"/>
  <c r="F58" i="2"/>
  <c r="F57" i="2"/>
  <c r="F56" i="2"/>
  <c r="G56" i="2" s="1"/>
  <c r="F55" i="2"/>
  <c r="F54" i="2"/>
  <c r="G54" i="2" s="1"/>
  <c r="F53" i="2"/>
  <c r="F52" i="2"/>
  <c r="F51" i="2"/>
  <c r="F50" i="2"/>
  <c r="G55" i="2" l="1"/>
  <c r="F62" i="2" s="1"/>
  <c r="G57" i="2"/>
  <c r="G52" i="2"/>
  <c r="G50" i="2"/>
  <c r="G53" i="2"/>
  <c r="G75" i="2"/>
  <c r="F86" i="2" s="1"/>
  <c r="G51" i="2"/>
  <c r="F38" i="2"/>
  <c r="F35" i="2"/>
  <c r="F37" i="2"/>
  <c r="F36" i="2"/>
  <c r="F39" i="2"/>
  <c r="F34" i="2"/>
  <c r="F33" i="2"/>
  <c r="F32" i="2"/>
  <c r="F31" i="2"/>
  <c r="G37" i="2" l="1"/>
  <c r="G58" i="2"/>
  <c r="G34" i="2"/>
  <c r="O31" i="2"/>
  <c r="O33" i="2"/>
  <c r="O32" i="2"/>
  <c r="G36" i="2"/>
  <c r="O37" i="2"/>
  <c r="O35" i="2"/>
  <c r="O38" i="2"/>
  <c r="O36" i="2"/>
  <c r="G35" i="2"/>
  <c r="G31" i="2"/>
  <c r="G38" i="2"/>
  <c r="F61" i="2"/>
  <c r="G32" i="2"/>
  <c r="G33" i="2"/>
  <c r="F43" i="2" l="1"/>
  <c r="F42" i="2"/>
  <c r="N42" i="2"/>
  <c r="O39" i="2"/>
  <c r="N43" i="2"/>
  <c r="G39" i="2"/>
  <c r="G6" i="1"/>
  <c r="F14" i="1" s="1"/>
  <c r="H6" i="1"/>
  <c r="F15" i="1" s="1"/>
  <c r="I6" i="1"/>
  <c r="J6" i="1"/>
  <c r="K6" i="1"/>
  <c r="L6" i="1"/>
  <c r="M6" i="1"/>
  <c r="F18" i="1" s="1"/>
  <c r="N6" i="1"/>
  <c r="F19" i="1" s="1"/>
  <c r="O6" i="1"/>
  <c r="F20" i="1" s="1"/>
  <c r="P6" i="1"/>
  <c r="F6" i="1"/>
  <c r="F13" i="1" l="1"/>
  <c r="F16" i="1"/>
  <c r="F17" i="1"/>
  <c r="F21" i="1"/>
  <c r="G18" i="1" s="1"/>
  <c r="G16" i="1"/>
  <c r="G19" i="1"/>
  <c r="G20" i="1" l="1"/>
  <c r="G17" i="1"/>
  <c r="F25" i="1" s="1"/>
  <c r="G14" i="1"/>
  <c r="G15" i="1"/>
  <c r="G13" i="1"/>
  <c r="F24" i="1" s="1"/>
  <c r="G21" i="1"/>
</calcChain>
</file>

<file path=xl/sharedStrings.xml><?xml version="1.0" encoding="utf-8"?>
<sst xmlns="http://schemas.openxmlformats.org/spreadsheetml/2006/main" count="141" uniqueCount="41">
  <si>
    <t>NI</t>
  </si>
  <si>
    <t xml:space="preserve">Tipo de registro  </t>
  </si>
  <si>
    <t>Numero de identificación De la entidad reportadora</t>
  </si>
  <si>
    <t>numero de usuarios que respondieron " Muy buena" a la pregunta: "como calificaria su experiencia global respecto a los servicios de salud que ha recibido a travez de su ips</t>
  </si>
  <si>
    <t>numero de usuarios que respondieron "buena" a la pregunta: "como calificaria su experiencia global respecto a los servicios de salud que ha recibido a travez de su ips</t>
  </si>
  <si>
    <t>numero de usuarios que respondieron "Regular" a la pregunta: "como calificaria su experiencia global respecto a los servicios de salud que ha recibido a travez de su ips</t>
  </si>
  <si>
    <t>numero de usuarios que respondieron "Mala" a la pregunta: "como calificaria su experiencia global respecto a los servicios de salud que ha recibido a travez de su ips</t>
  </si>
  <si>
    <t>numero de usuarios que respondieron "Muy Mala" a la pregunta: "como calificaria su experiencia global respecto a los servicios de salud que ha recibido a travez de su ips</t>
  </si>
  <si>
    <t>numero de usuarios que no respondieron  a la pregunta: "como calificaria su experiencia global respecto a los servicios de salud que ha recibido a travez de su ips</t>
  </si>
  <si>
    <t>TRIMESTRE</t>
  </si>
  <si>
    <t>I</t>
  </si>
  <si>
    <t>II</t>
  </si>
  <si>
    <t>III</t>
  </si>
  <si>
    <t>IV</t>
  </si>
  <si>
    <t>TOTAL 2020</t>
  </si>
  <si>
    <t>RESPUESTA</t>
  </si>
  <si>
    <t>ENCUESTA</t>
  </si>
  <si>
    <t>PORCENTAJE</t>
  </si>
  <si>
    <t>MUY BUENA</t>
  </si>
  <si>
    <t>BUENA</t>
  </si>
  <si>
    <t>REGULAR</t>
  </si>
  <si>
    <t>TOTAL</t>
  </si>
  <si>
    <t>DF SI</t>
  </si>
  <si>
    <t>P SI</t>
  </si>
  <si>
    <t>DF NO</t>
  </si>
  <si>
    <t>P NO</t>
  </si>
  <si>
    <t>SATISFACCION GLOBAL</t>
  </si>
  <si>
    <t xml:space="preserve">  RECOMENDACIÓN GLOBAL</t>
  </si>
  <si>
    <t>numero de usuarios que respondieron definitivamente si a la pregunta "recomendaria a sus familiares y amigos esta ips"</t>
  </si>
  <si>
    <t>numero de usuarios que respondieron probablemente si a la pregunta "recomendaria a sus familiares y amigos esta ips"</t>
  </si>
  <si>
    <t>numero de usuarios que respondieron definitivamente no a la pregunta "recomendaria a sus familiares y amigos esta ips"</t>
  </si>
  <si>
    <t>numero de usuarios que respondieron probablemente no a la pregunta "recomendaria a sus familiares y amigos esta ips"</t>
  </si>
  <si>
    <t>numero de usuarios que no respondieron  a la pregunta "recomendaria a sus familiares y amigos esta ips"</t>
  </si>
  <si>
    <t>Tipo de identificacion de la entidad reportadora</t>
  </si>
  <si>
    <t>Consecutivo del Registro</t>
  </si>
  <si>
    <t>ANALISIS DE ENCUESTAS DE SATISFACCION AÑO 2020</t>
  </si>
  <si>
    <t>SEGUNDO TRIMESTRE</t>
  </si>
  <si>
    <t>TERCER TRIMESTRE</t>
  </si>
  <si>
    <t>PRIMER TRIMESTRE</t>
  </si>
  <si>
    <t>CUARTO TRIMESTRE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</si>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</sst>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14" xfId="0" applyFont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/>
    <xf numFmtId="0" fontId="18" fillId="33" borderId="10" xfId="0" applyFont="1" applyFill="1" applyBorder="1" applyAlignment="1">
      <alignment horizontal="center" vertical="center" wrapText="1" readingOrder="1"/>
    </xf>
    <xf numFmtId="0" fontId="19" fillId="33" borderId="10" xfId="0" applyFont="1" applyFill="1" applyBorder="1" applyAlignment="1">
      <alignment horizontal="center" vertical="center" wrapText="1" readingOrder="1"/>
    </xf>
    <xf numFmtId="0" fontId="20" fillId="33" borderId="10" xfId="0" applyFont="1" applyFill="1" applyBorder="1" applyAlignment="1">
      <alignment horizontal="center" vertical="center" wrapText="1" readingOrder="1"/>
    </xf>
    <xf numFmtId="164" fontId="18" fillId="33" borderId="10" xfId="0" applyNumberFormat="1" applyFont="1" applyFill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9" fontId="1" fillId="0" borderId="10" xfId="42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9" fontId="1" fillId="0" borderId="10" xfId="42" applyFont="1" applyBorder="1" applyAlignment="1">
      <alignment horizontal="center"/>
    </xf>
    <xf numFmtId="9" fontId="0" fillId="0" borderId="10" xfId="0" applyNumberFormat="1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9" fontId="16" fillId="33" borderId="10" xfId="42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9" fontId="16" fillId="33" borderId="10" xfId="42" applyFont="1" applyFill="1" applyBorder="1" applyAlignment="1">
      <alignment horizontal="center" vertical="center"/>
    </xf>
    <xf numFmtId="0" fontId="16" fillId="0" borderId="0" xfId="0" applyFont="1"/>
    <xf numFmtId="0" fontId="16" fillId="34" borderId="0" xfId="0" applyFont="1" applyFill="1"/>
    <xf numFmtId="0" fontId="0" fillId="0" borderId="10" xfId="0" applyBorder="1"/>
    <xf numFmtId="0" fontId="21" fillId="0" borderId="10" xfId="0" applyFont="1" applyBorder="1"/>
    <xf numFmtId="0" fontId="0" fillId="0" borderId="10" xfId="0" applyNumberFormat="1" applyBorder="1"/>
    <xf numFmtId="0" fontId="0" fillId="0" borderId="0" xfId="0" applyFont="1" applyFill="1" applyBorder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 readingOrder="1"/>
    </xf>
    <xf numFmtId="0" fontId="19" fillId="35" borderId="10" xfId="0" applyFont="1" applyFill="1" applyBorder="1" applyAlignment="1">
      <alignment horizontal="center" vertical="center" wrapText="1" readingOrder="1"/>
    </xf>
    <xf numFmtId="0" fontId="20" fillId="35" borderId="10" xfId="0" applyFont="1" applyFill="1" applyBorder="1" applyAlignment="1">
      <alignment horizontal="center" vertical="center" wrapText="1" readingOrder="1"/>
    </xf>
    <xf numFmtId="164" fontId="18" fillId="35" borderId="10" xfId="0" applyNumberFormat="1" applyFont="1" applyFill="1" applyBorder="1" applyAlignment="1">
      <alignment horizontal="center" vertical="center" wrapText="1" readingOrder="1"/>
    </xf>
    <xf numFmtId="0" fontId="16" fillId="36" borderId="10" xfId="0" applyFont="1" applyFill="1" applyBorder="1" applyAlignment="1">
      <alignment horizontal="center" vertical="center" wrapText="1"/>
    </xf>
    <xf numFmtId="9" fontId="16" fillId="36" borderId="10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Encuesta de Satisfaccion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'TIPO 3 MCA195MOCA20200630NI0008'!$F$12</c:f>
              <c:strCache>
                <c:ptCount val="1"/>
                <c:pt idx="0">
                  <c:v>ENCUESTA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('TIPO 3 MCA195MOCA20200630NI0008'!$E$13:$E$15,'TIPO 3 MCA195MOCA20200630NI0008'!$E$17:$E$20)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DF SI</c:v>
                </c:pt>
                <c:pt idx="4">
                  <c:v>P SI</c:v>
                </c:pt>
                <c:pt idx="5">
                  <c:v>DF NO</c:v>
                </c:pt>
                <c:pt idx="6">
                  <c:v>P NO</c:v>
                </c:pt>
              </c:strCache>
            </c:strRef>
          </c:cat>
          <c:val>
            <c:numRef>
              <c:f>('TIPO 3 MCA195MOCA20200630NI0008'!$F$13:$F$15,'TIPO 3 MCA195MOCA20200630NI0008'!$F$17:$F$20)</c:f>
              <c:numCache>
                <c:formatCode>General</c:formatCode>
                <c:ptCount val="7"/>
                <c:pt idx="0">
                  <c:v>180</c:v>
                </c:pt>
                <c:pt idx="1">
                  <c:v>854</c:v>
                </c:pt>
                <c:pt idx="2">
                  <c:v>98</c:v>
                </c:pt>
                <c:pt idx="3">
                  <c:v>967</c:v>
                </c:pt>
                <c:pt idx="4">
                  <c:v>174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9-40DF-A2D3-ED8E563B109E}"/>
            </c:ext>
          </c:extLst>
        </c:ser>
        <c:ser>
          <c:idx val="1"/>
          <c:order val="1"/>
          <c:tx>
            <c:strRef>
              <c:f>'TIPO 3 MCA195MOCA20200630NI0008'!$G$12</c:f>
              <c:strCache>
                <c:ptCount val="1"/>
                <c:pt idx="0">
                  <c:v>PORCENTAJE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('TIPO 3 MCA195MOCA20200630NI0008'!$E$13:$E$15,'TIPO 3 MCA195MOCA20200630NI0008'!$E$17:$E$20)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</c:v>
                </c:pt>
                <c:pt idx="3">
                  <c:v>DF SI</c:v>
                </c:pt>
                <c:pt idx="4">
                  <c:v>P SI</c:v>
                </c:pt>
                <c:pt idx="5">
                  <c:v>DF NO</c:v>
                </c:pt>
                <c:pt idx="6">
                  <c:v>P NO</c:v>
                </c:pt>
              </c:strCache>
            </c:strRef>
          </c:cat>
          <c:val>
            <c:numRef>
              <c:f>('TIPO 3 MCA195MOCA20200630NI0008'!$G$13:$G$15,'TIPO 3 MCA195MOCA20200630NI0008'!$G$17:$G$20)</c:f>
              <c:numCache>
                <c:formatCode>0%</c:formatCode>
                <c:ptCount val="7"/>
                <c:pt idx="0">
                  <c:v>0.15530629853321828</c:v>
                </c:pt>
                <c:pt idx="1">
                  <c:v>0.73684210526315785</c:v>
                </c:pt>
                <c:pt idx="2">
                  <c:v>8.4555651423641076E-2</c:v>
                </c:pt>
                <c:pt idx="3">
                  <c:v>0.83362068965517244</c:v>
                </c:pt>
                <c:pt idx="4">
                  <c:v>0.15</c:v>
                </c:pt>
                <c:pt idx="5">
                  <c:v>8.6206896551724137E-4</c:v>
                </c:pt>
                <c:pt idx="6">
                  <c:v>1.7241379310344827E-3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9-40DF-A2D3-ED8E563B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9378816"/>
        <c:axId val="159581312"/>
      </c:barChart>
      <c:catAx>
        <c:axId val="1593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581312"/>
        <c:crosses val="autoZero"/>
        <c:auto val="1"/>
        <c:lblAlgn val="ctr"/>
        <c:lblOffset val="100"/>
        <c:noMultiLvlLbl val="0"/>
      </c:catAx>
      <c:valAx>
        <c:axId val="15958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3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816428</xdr:colOff>
      <xdr:row>10</xdr:row>
      <xdr:rowOff>163285</xdr:rowOff>
    </xdr:from>
    <xdr:to>
      <xdr:col>15</xdr:col>
      <xdr:colOff>217714</xdr:colOff>
      <xdr:row>25</xdr:row>
      <xdr:rowOff>21772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zoomScale="80" zoomScaleNormal="80" workbookViewId="0">
      <selection activeCell="F26" sqref="F26"/>
    </sheetView>
  </sheetViews>
  <sheetFormatPr baseColWidth="10" defaultColWidth="11.5703125" defaultRowHeight="15" x14ac:dyDescent="0.25"/>
  <cols>
    <col min="1" max="1" width="17.140625" style="2" customWidth="1"/>
    <col min="2" max="2" width="12.28515625" style="2" customWidth="1"/>
    <col min="3" max="3" width="16.28515625" style="2" customWidth="1"/>
    <col min="4" max="4" width="12.28515625" style="2" customWidth="1"/>
    <col min="5" max="5" width="18.42578125" style="2" customWidth="1"/>
    <col min="6" max="6" width="15.28515625" style="2" customWidth="1"/>
    <col min="7" max="7" width="15.5703125" style="2" customWidth="1"/>
    <col min="8" max="16" width="12.28515625" style="2" customWidth="1"/>
    <col min="17" max="16384" width="11.5703125" style="2"/>
  </cols>
  <sheetData>
    <row r="1" spans="1:16" ht="250.9" customHeight="1" x14ac:dyDescent="0.25">
      <c r="A1" s="4" t="s">
        <v>9</v>
      </c>
      <c r="B1" s="4" t="s">
        <v>1</v>
      </c>
      <c r="C1" s="5" t="s">
        <v>34</v>
      </c>
      <c r="D1" s="5" t="s">
        <v>33</v>
      </c>
      <c r="E1" s="6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6" t="s">
        <v>28</v>
      </c>
      <c r="M1" s="6" t="s">
        <v>29</v>
      </c>
      <c r="N1" s="6" t="s">
        <v>30</v>
      </c>
      <c r="O1" s="6" t="s">
        <v>31</v>
      </c>
      <c r="P1" s="6" t="s">
        <v>32</v>
      </c>
    </row>
    <row r="2" spans="1:16" x14ac:dyDescent="0.25">
      <c r="A2" s="3" t="s">
        <v>10</v>
      </c>
      <c r="B2" s="3">
        <v>3</v>
      </c>
      <c r="C2" s="3">
        <v>1</v>
      </c>
      <c r="D2" s="3" t="s">
        <v>0</v>
      </c>
      <c r="E2" s="3">
        <v>824000425</v>
      </c>
      <c r="F2" s="3">
        <v>37</v>
      </c>
      <c r="G2" s="3">
        <v>319</v>
      </c>
      <c r="H2" s="3">
        <v>20</v>
      </c>
      <c r="I2" s="3">
        <v>2</v>
      </c>
      <c r="J2" s="3">
        <v>0</v>
      </c>
      <c r="K2" s="3">
        <v>4</v>
      </c>
      <c r="L2" s="3">
        <v>347</v>
      </c>
      <c r="M2" s="3">
        <v>32</v>
      </c>
      <c r="N2" s="3">
        <v>0</v>
      </c>
      <c r="O2" s="3">
        <v>0</v>
      </c>
      <c r="P2" s="3">
        <v>3</v>
      </c>
    </row>
    <row r="3" spans="1:16" x14ac:dyDescent="0.25">
      <c r="A3" s="3" t="s">
        <v>11</v>
      </c>
      <c r="B3" s="3">
        <v>3</v>
      </c>
      <c r="C3" s="3">
        <v>1</v>
      </c>
      <c r="D3" s="3" t="s">
        <v>0</v>
      </c>
      <c r="E3" s="3">
        <v>824000426</v>
      </c>
      <c r="F3" s="3">
        <v>10</v>
      </c>
      <c r="G3" s="3">
        <v>32</v>
      </c>
      <c r="H3" s="3">
        <v>15</v>
      </c>
      <c r="I3" s="3">
        <v>1</v>
      </c>
      <c r="J3" s="3">
        <v>0</v>
      </c>
      <c r="K3" s="3">
        <v>2</v>
      </c>
      <c r="L3" s="3">
        <v>47</v>
      </c>
      <c r="M3" s="3">
        <v>11</v>
      </c>
      <c r="N3" s="3">
        <v>0</v>
      </c>
      <c r="O3" s="3">
        <v>0</v>
      </c>
      <c r="P3" s="3">
        <v>2</v>
      </c>
    </row>
    <row r="4" spans="1:16" x14ac:dyDescent="0.25">
      <c r="A4" s="3" t="s">
        <v>12</v>
      </c>
      <c r="B4" s="3">
        <v>3</v>
      </c>
      <c r="C4" s="3">
        <v>1</v>
      </c>
      <c r="D4" s="3" t="s">
        <v>0</v>
      </c>
      <c r="E4" s="3">
        <v>824000426</v>
      </c>
      <c r="F4" s="3">
        <v>35</v>
      </c>
      <c r="G4" s="3">
        <v>220</v>
      </c>
      <c r="H4" s="3">
        <v>34</v>
      </c>
      <c r="I4" s="3">
        <v>6</v>
      </c>
      <c r="J4" s="3">
        <v>0</v>
      </c>
      <c r="K4" s="3">
        <v>5</v>
      </c>
      <c r="L4" s="3">
        <v>239</v>
      </c>
      <c r="M4" s="3">
        <v>51</v>
      </c>
      <c r="N4" s="3">
        <v>1</v>
      </c>
      <c r="O4" s="3">
        <v>1</v>
      </c>
      <c r="P4" s="3">
        <v>9</v>
      </c>
    </row>
    <row r="5" spans="1:16" x14ac:dyDescent="0.25">
      <c r="A5" s="3" t="s">
        <v>13</v>
      </c>
      <c r="B5" s="3">
        <v>3</v>
      </c>
      <c r="C5" s="3">
        <v>1</v>
      </c>
      <c r="D5" s="3" t="s">
        <v>0</v>
      </c>
      <c r="E5" s="3">
        <v>824000426</v>
      </c>
      <c r="F5" s="3">
        <v>98</v>
      </c>
      <c r="G5" s="3">
        <v>283</v>
      </c>
      <c r="H5" s="3">
        <v>29</v>
      </c>
      <c r="I5" s="3">
        <v>5</v>
      </c>
      <c r="J5" s="3">
        <v>0</v>
      </c>
      <c r="K5" s="3">
        <v>2</v>
      </c>
      <c r="L5" s="3">
        <v>334</v>
      </c>
      <c r="M5" s="3">
        <v>80</v>
      </c>
      <c r="N5" s="3">
        <v>0</v>
      </c>
      <c r="O5" s="3">
        <v>1</v>
      </c>
      <c r="P5" s="3">
        <v>2</v>
      </c>
    </row>
    <row r="6" spans="1:16" ht="17.45" customHeight="1" thickBot="1" x14ac:dyDescent="0.3">
      <c r="A6" s="24" t="s">
        <v>14</v>
      </c>
      <c r="B6" s="25"/>
      <c r="C6" s="25"/>
      <c r="D6" s="25"/>
      <c r="E6" s="26"/>
      <c r="F6" s="1">
        <f>SUM(F2:F5)</f>
        <v>180</v>
      </c>
      <c r="G6" s="1">
        <f t="shared" ref="G6:P6" si="0">SUM(G2:G5)</f>
        <v>854</v>
      </c>
      <c r="H6" s="1">
        <f t="shared" si="0"/>
        <v>98</v>
      </c>
      <c r="I6" s="1">
        <f t="shared" si="0"/>
        <v>14</v>
      </c>
      <c r="J6" s="1">
        <f t="shared" si="0"/>
        <v>0</v>
      </c>
      <c r="K6" s="1">
        <f t="shared" si="0"/>
        <v>13</v>
      </c>
      <c r="L6" s="1">
        <f t="shared" si="0"/>
        <v>967</v>
      </c>
      <c r="M6" s="1">
        <f t="shared" si="0"/>
        <v>174</v>
      </c>
      <c r="N6" s="1">
        <f t="shared" si="0"/>
        <v>1</v>
      </c>
      <c r="O6" s="1">
        <f t="shared" si="0"/>
        <v>2</v>
      </c>
      <c r="P6" s="1">
        <f t="shared" si="0"/>
        <v>16</v>
      </c>
    </row>
    <row r="8" spans="1:16" x14ac:dyDescent="0.25">
      <c r="F8" s="18" t="s">
        <v>35</v>
      </c>
    </row>
    <row r="12" spans="1:16" s="9" customFormat="1" ht="19.899999999999999" customHeight="1" x14ac:dyDescent="0.25">
      <c r="E12" s="16" t="s">
        <v>15</v>
      </c>
      <c r="F12" s="16" t="s">
        <v>16</v>
      </c>
      <c r="G12" s="17" t="s">
        <v>17</v>
      </c>
    </row>
    <row r="13" spans="1:16" x14ac:dyDescent="0.25">
      <c r="E13" s="8" t="s">
        <v>18</v>
      </c>
      <c r="F13" s="11">
        <f>F6</f>
        <v>180</v>
      </c>
      <c r="G13" s="12">
        <f>+F13/$F$16</f>
        <v>0.15530629853321828</v>
      </c>
    </row>
    <row r="14" spans="1:16" x14ac:dyDescent="0.25">
      <c r="E14" s="8" t="s">
        <v>19</v>
      </c>
      <c r="F14" s="11">
        <f>G6</f>
        <v>854</v>
      </c>
      <c r="G14" s="12">
        <f t="shared" ref="G14:G15" si="1">+F14/$F$16</f>
        <v>0.73684210526315785</v>
      </c>
    </row>
    <row r="15" spans="1:16" x14ac:dyDescent="0.25">
      <c r="E15" s="8" t="s">
        <v>20</v>
      </c>
      <c r="F15" s="11">
        <f>H6</f>
        <v>98</v>
      </c>
      <c r="G15" s="12">
        <f t="shared" si="1"/>
        <v>8.4555651423641076E-2</v>
      </c>
    </row>
    <row r="16" spans="1:16" x14ac:dyDescent="0.25">
      <c r="E16" s="8" t="s">
        <v>21</v>
      </c>
      <c r="F16" s="11">
        <f>SUM(F6:K6)</f>
        <v>1159</v>
      </c>
      <c r="G16" s="12">
        <f>+F16/F16</f>
        <v>1</v>
      </c>
    </row>
    <row r="17" spans="5:7" x14ac:dyDescent="0.25">
      <c r="E17" s="8" t="s">
        <v>22</v>
      </c>
      <c r="F17" s="11">
        <f>L6</f>
        <v>967</v>
      </c>
      <c r="G17" s="10">
        <f>+F17/$F$21</f>
        <v>0.83362068965517244</v>
      </c>
    </row>
    <row r="18" spans="5:7" x14ac:dyDescent="0.25">
      <c r="E18" s="8" t="s">
        <v>23</v>
      </c>
      <c r="F18" s="11">
        <f>M6</f>
        <v>174</v>
      </c>
      <c r="G18" s="10">
        <f t="shared" ref="G18:G20" si="2">+F18/$F$21</f>
        <v>0.15</v>
      </c>
    </row>
    <row r="19" spans="5:7" x14ac:dyDescent="0.25">
      <c r="E19" s="8" t="s">
        <v>24</v>
      </c>
      <c r="F19" s="11">
        <f>N6</f>
        <v>1</v>
      </c>
      <c r="G19" s="10">
        <f t="shared" si="2"/>
        <v>8.6206896551724137E-4</v>
      </c>
    </row>
    <row r="20" spans="5:7" x14ac:dyDescent="0.25">
      <c r="E20" s="8" t="s">
        <v>25</v>
      </c>
      <c r="F20" s="11">
        <f>O6</f>
        <v>2</v>
      </c>
      <c r="G20" s="10">
        <f t="shared" si="2"/>
        <v>1.7241379310344827E-3</v>
      </c>
    </row>
    <row r="21" spans="5:7" x14ac:dyDescent="0.25">
      <c r="E21" s="8" t="s">
        <v>21</v>
      </c>
      <c r="F21" s="11">
        <f>SUM(L6:P6)</f>
        <v>1160</v>
      </c>
      <c r="G21" s="13">
        <f>SUM(G17:G20)</f>
        <v>0.98620689655172411</v>
      </c>
    </row>
    <row r="22" spans="5:7" x14ac:dyDescent="0.25">
      <c r="E22"/>
      <c r="F22"/>
      <c r="G22"/>
    </row>
    <row r="23" spans="5:7" x14ac:dyDescent="0.25">
      <c r="E23"/>
      <c r="F23"/>
      <c r="G23"/>
    </row>
    <row r="24" spans="5:7" ht="30" x14ac:dyDescent="0.25">
      <c r="E24" s="14" t="s">
        <v>26</v>
      </c>
      <c r="F24" s="15">
        <f>+G13+G14</f>
        <v>0.89214840379637617</v>
      </c>
      <c r="G24"/>
    </row>
    <row r="25" spans="5:7" ht="30" x14ac:dyDescent="0.25">
      <c r="E25" s="14" t="s">
        <v>27</v>
      </c>
      <c r="F25" s="15">
        <f>+G17+G18</f>
        <v>0.98362068965517246</v>
      </c>
      <c r="G25"/>
    </row>
  </sheetData>
  <mergeCells count="1">
    <mergeCell ref="A6:E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"/>
  <sheetViews>
    <sheetView tabSelected="1" topLeftCell="A42" zoomScale="80" zoomScaleNormal="80" workbookViewId="0">
      <selection activeCell="E61" sqref="E61:F62"/>
    </sheetView>
  </sheetViews>
  <sheetFormatPr baseColWidth="10" defaultColWidth="11.5703125" defaultRowHeight="15" x14ac:dyDescent="0.25"/>
  <cols>
    <col min="1" max="1" width="17.140625" style="2" customWidth="1"/>
    <col min="2" max="2" width="12.28515625" style="2" customWidth="1"/>
    <col min="3" max="3" width="16.28515625" style="2" customWidth="1"/>
    <col min="4" max="4" width="12.28515625" style="2" customWidth="1"/>
    <col min="5" max="5" width="18.42578125" style="2" customWidth="1"/>
    <col min="6" max="6" width="15.28515625" style="2" customWidth="1"/>
    <col min="7" max="7" width="15.5703125" style="2" customWidth="1"/>
    <col min="8" max="16" width="12.28515625" style="2" customWidth="1"/>
    <col min="17" max="16384" width="11.5703125" style="2"/>
  </cols>
  <sheetData>
    <row r="1" spans="1:16" ht="250.9" customHeight="1" x14ac:dyDescent="0.25">
      <c r="A1" s="27" t="s">
        <v>9</v>
      </c>
      <c r="B1" s="27" t="s">
        <v>1</v>
      </c>
      <c r="C1" s="28" t="s">
        <v>34</v>
      </c>
      <c r="D1" s="28" t="s">
        <v>33</v>
      </c>
      <c r="E1" s="29" t="s">
        <v>2</v>
      </c>
      <c r="F1" s="30" t="s">
        <v>3</v>
      </c>
      <c r="G1" s="30" t="s">
        <v>4</v>
      </c>
      <c r="H1" s="30" t="s">
        <v>5</v>
      </c>
      <c r="I1" s="30" t="s">
        <v>6</v>
      </c>
      <c r="J1" s="30" t="s">
        <v>7</v>
      </c>
      <c r="K1" s="30" t="s">
        <v>8</v>
      </c>
      <c r="L1" s="29" t="s">
        <v>28</v>
      </c>
      <c r="M1" s="29" t="s">
        <v>29</v>
      </c>
      <c r="N1" s="29" t="s">
        <v>30</v>
      </c>
      <c r="O1" s="29" t="s">
        <v>31</v>
      </c>
      <c r="P1" s="29" t="s">
        <v>32</v>
      </c>
    </row>
    <row r="2" spans="1:16" x14ac:dyDescent="0.25">
      <c r="A2" s="3" t="s">
        <v>10</v>
      </c>
      <c r="B2" s="3">
        <v>3</v>
      </c>
      <c r="C2" s="3">
        <v>1</v>
      </c>
      <c r="D2" s="3" t="s">
        <v>0</v>
      </c>
      <c r="E2" s="3">
        <v>824000425</v>
      </c>
      <c r="F2" s="20">
        <v>41</v>
      </c>
      <c r="G2" s="20">
        <v>245</v>
      </c>
      <c r="H2" s="20">
        <v>19</v>
      </c>
      <c r="I2" s="20">
        <v>5</v>
      </c>
      <c r="J2" s="20">
        <v>1</v>
      </c>
      <c r="K2" s="20">
        <v>4</v>
      </c>
      <c r="L2" s="21">
        <v>264</v>
      </c>
      <c r="M2" s="20">
        <v>41</v>
      </c>
      <c r="N2" s="22">
        <v>0</v>
      </c>
      <c r="O2" s="20">
        <v>2</v>
      </c>
      <c r="P2" s="22">
        <v>8</v>
      </c>
    </row>
    <row r="3" spans="1:16" x14ac:dyDescent="0.25">
      <c r="A3" s="3" t="s">
        <v>11</v>
      </c>
      <c r="B3" s="3">
        <v>3</v>
      </c>
      <c r="C3" s="3">
        <v>1</v>
      </c>
      <c r="D3" s="3" t="s">
        <v>0</v>
      </c>
      <c r="E3" s="3">
        <v>824000426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 t="s">
        <v>12</v>
      </c>
      <c r="B4" s="3">
        <v>3</v>
      </c>
      <c r="C4" s="3">
        <v>1</v>
      </c>
      <c r="D4" s="3" t="s">
        <v>0</v>
      </c>
      <c r="E4" s="3">
        <v>824000426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 t="s">
        <v>13</v>
      </c>
      <c r="B5" s="3">
        <v>3</v>
      </c>
      <c r="C5" s="3">
        <v>1</v>
      </c>
      <c r="D5" s="3" t="s">
        <v>0</v>
      </c>
      <c r="E5" s="3">
        <v>824000426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7.45" customHeight="1" thickBot="1" x14ac:dyDescent="0.3">
      <c r="A6" s="24" t="s">
        <v>40</v>
      </c>
      <c r="B6" s="25"/>
      <c r="C6" s="25"/>
      <c r="D6" s="25"/>
      <c r="E6" s="26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16" x14ac:dyDescent="0.25">
      <c r="F8" s="18" t="s">
        <v>35</v>
      </c>
      <c r="I8" s="23">
        <v>2024</v>
      </c>
    </row>
    <row r="11" spans="1:16" x14ac:dyDescent="0.25">
      <c r="H11" s="19" t="s">
        <v>36</v>
      </c>
    </row>
    <row r="12" spans="1:16" s="9" customFormat="1" ht="19.899999999999999" customHeight="1" x14ac:dyDescent="0.25">
      <c r="H12" s="16" t="s">
        <v>15</v>
      </c>
      <c r="I12" s="16" t="s">
        <v>16</v>
      </c>
      <c r="J12" s="17" t="s">
        <v>17</v>
      </c>
    </row>
    <row r="13" spans="1:16" x14ac:dyDescent="0.25">
      <c r="H13" s="8" t="s">
        <v>18</v>
      </c>
      <c r="I13" s="11">
        <v>0</v>
      </c>
      <c r="J13" s="12" t="e">
        <f>+I13/#REF!</f>
        <v>#REF!</v>
      </c>
    </row>
    <row r="14" spans="1:16" x14ac:dyDescent="0.25">
      <c r="H14" s="8" t="s">
        <v>19</v>
      </c>
      <c r="I14" s="11">
        <v>0</v>
      </c>
      <c r="J14" s="12" t="e">
        <f>+I14/#REF!</f>
        <v>#REF!</v>
      </c>
    </row>
    <row r="15" spans="1:16" x14ac:dyDescent="0.25">
      <c r="H15" s="8" t="s">
        <v>20</v>
      </c>
      <c r="I15" s="11">
        <f>O3</f>
        <v>0</v>
      </c>
      <c r="J15" s="12" t="e">
        <f>+I15/#REF!</f>
        <v>#REF!</v>
      </c>
    </row>
    <row r="16" spans="1:16" x14ac:dyDescent="0.25">
      <c r="H16" s="8" t="s">
        <v>21</v>
      </c>
      <c r="I16" s="11">
        <f>SUM(M3:R3)</f>
        <v>0</v>
      </c>
      <c r="J16" s="12" t="e">
        <f>+I16/I16</f>
        <v>#DIV/0!</v>
      </c>
    </row>
    <row r="17" spans="5:15" x14ac:dyDescent="0.25">
      <c r="H17" s="8" t="s">
        <v>22</v>
      </c>
      <c r="I17" s="11">
        <f>S3</f>
        <v>0</v>
      </c>
      <c r="J17" s="10" t="e">
        <f>+I17/#REF!</f>
        <v>#REF!</v>
      </c>
    </row>
    <row r="18" spans="5:15" x14ac:dyDescent="0.25">
      <c r="H18" s="8" t="s">
        <v>23</v>
      </c>
      <c r="I18" s="11">
        <f>T3</f>
        <v>0</v>
      </c>
      <c r="J18" s="10" t="e">
        <f>+I18/#REF!</f>
        <v>#REF!</v>
      </c>
    </row>
    <row r="19" spans="5:15" x14ac:dyDescent="0.25">
      <c r="H19" s="8" t="s">
        <v>24</v>
      </c>
      <c r="I19" s="11">
        <f>U3</f>
        <v>0</v>
      </c>
      <c r="J19" s="10" t="e">
        <f>+I19/#REF!</f>
        <v>#REF!</v>
      </c>
    </row>
    <row r="20" spans="5:15" x14ac:dyDescent="0.25">
      <c r="H20" s="8" t="s">
        <v>25</v>
      </c>
      <c r="I20" s="11">
        <f>V6</f>
        <v>0</v>
      </c>
      <c r="J20" s="10" t="e">
        <f>+I20/#REF!</f>
        <v>#REF!</v>
      </c>
    </row>
    <row r="21" spans="5:15" x14ac:dyDescent="0.25">
      <c r="H21" s="8" t="s">
        <v>21</v>
      </c>
      <c r="I21" s="11">
        <f>SUM(S3:W3)</f>
        <v>0</v>
      </c>
      <c r="J21" s="13" t="e">
        <f>SUM(J17:J20)</f>
        <v>#REF!</v>
      </c>
    </row>
    <row r="23" spans="5:15" x14ac:dyDescent="0.25">
      <c r="E23"/>
      <c r="F23"/>
      <c r="G23"/>
    </row>
    <row r="24" spans="5:15" x14ac:dyDescent="0.25">
      <c r="E24" s="31"/>
      <c r="F24" s="32"/>
      <c r="G24"/>
      <c r="I24"/>
      <c r="J24"/>
    </row>
    <row r="25" spans="5:15" ht="30" x14ac:dyDescent="0.25">
      <c r="E25" s="31"/>
      <c r="F25" s="32"/>
      <c r="G25"/>
      <c r="I25" s="14" t="s">
        <v>26</v>
      </c>
      <c r="J25" s="15" t="e">
        <f>+#REF!+#REF!</f>
        <v>#REF!</v>
      </c>
    </row>
    <row r="26" spans="5:15" ht="60" x14ac:dyDescent="0.25">
      <c r="I26" s="14" t="s">
        <v>27</v>
      </c>
      <c r="J26" s="15" t="e">
        <f>+#REF!+#REF!</f>
        <v>#REF!</v>
      </c>
    </row>
    <row r="29" spans="5:15" x14ac:dyDescent="0.25">
      <c r="E29" s="19" t="s">
        <v>37</v>
      </c>
      <c r="M29" s="19" t="s">
        <v>39</v>
      </c>
    </row>
    <row r="30" spans="5:15" x14ac:dyDescent="0.25">
      <c r="E30" s="16" t="s">
        <v>15</v>
      </c>
      <c r="F30" s="16" t="s">
        <v>16</v>
      </c>
      <c r="G30" s="17" t="s">
        <v>17</v>
      </c>
      <c r="M30" s="16" t="s">
        <v>15</v>
      </c>
      <c r="N30" s="16" t="s">
        <v>16</v>
      </c>
      <c r="O30" s="17" t="s">
        <v>17</v>
      </c>
    </row>
    <row r="31" spans="5:15" x14ac:dyDescent="0.25">
      <c r="E31" s="8" t="s">
        <v>18</v>
      </c>
      <c r="F31" s="11">
        <f>F4</f>
        <v>0</v>
      </c>
      <c r="G31" s="12" t="e">
        <f>+F31/$F$34</f>
        <v>#DIV/0!</v>
      </c>
      <c r="M31" s="8" t="s">
        <v>18</v>
      </c>
      <c r="N31" s="11"/>
      <c r="O31" s="12" t="e">
        <f>+N31/$F$34</f>
        <v>#DIV/0!</v>
      </c>
    </row>
    <row r="32" spans="5:15" x14ac:dyDescent="0.25">
      <c r="E32" s="8" t="s">
        <v>19</v>
      </c>
      <c r="F32" s="11">
        <f>G4</f>
        <v>0</v>
      </c>
      <c r="G32" s="12" t="e">
        <f>+F32/$F$34</f>
        <v>#DIV/0!</v>
      </c>
      <c r="M32" s="8" t="s">
        <v>19</v>
      </c>
      <c r="N32" s="11">
        <v>0</v>
      </c>
      <c r="O32" s="12" t="e">
        <f>+N32/$F$34</f>
        <v>#DIV/0!</v>
      </c>
    </row>
    <row r="33" spans="5:15" x14ac:dyDescent="0.25">
      <c r="E33" s="8" t="s">
        <v>20</v>
      </c>
      <c r="F33" s="11">
        <f>H4</f>
        <v>0</v>
      </c>
      <c r="G33" s="12" t="e">
        <f>+F33/$F$34</f>
        <v>#DIV/0!</v>
      </c>
      <c r="M33" s="8" t="s">
        <v>20</v>
      </c>
      <c r="N33" s="11">
        <v>0</v>
      </c>
      <c r="O33" s="12" t="e">
        <f>+N33/$F$34</f>
        <v>#DIV/0!</v>
      </c>
    </row>
    <row r="34" spans="5:15" x14ac:dyDescent="0.25">
      <c r="E34" s="8" t="s">
        <v>21</v>
      </c>
      <c r="F34" s="11">
        <f>SUM(F4:K4)</f>
        <v>0</v>
      </c>
      <c r="G34" s="12" t="e">
        <f>+F34/F34</f>
        <v>#DIV/0!</v>
      </c>
      <c r="M34" s="8" t="s">
        <v>21</v>
      </c>
      <c r="N34" s="11">
        <v>0</v>
      </c>
      <c r="O34" s="12" t="e">
        <f>+N34/N34</f>
        <v>#DIV/0!</v>
      </c>
    </row>
    <row r="35" spans="5:15" x14ac:dyDescent="0.25">
      <c r="E35" s="8" t="s">
        <v>22</v>
      </c>
      <c r="F35" s="11">
        <f>L4</f>
        <v>0</v>
      </c>
      <c r="G35" s="10" t="e">
        <f>+F35/$F$39</f>
        <v>#DIV/0!</v>
      </c>
      <c r="M35" s="8" t="s">
        <v>22</v>
      </c>
      <c r="N35" s="11">
        <v>0</v>
      </c>
      <c r="O35" s="10" t="e">
        <f>+N35/$F$39</f>
        <v>#DIV/0!</v>
      </c>
    </row>
    <row r="36" spans="5:15" x14ac:dyDescent="0.25">
      <c r="E36" s="8" t="s">
        <v>23</v>
      </c>
      <c r="F36" s="11">
        <f>M4</f>
        <v>0</v>
      </c>
      <c r="G36" s="10" t="e">
        <f>+F36/$F$39</f>
        <v>#DIV/0!</v>
      </c>
      <c r="M36" s="8" t="s">
        <v>23</v>
      </c>
      <c r="N36" s="11">
        <v>0</v>
      </c>
      <c r="O36" s="10" t="e">
        <f>+N36/$F$39</f>
        <v>#DIV/0!</v>
      </c>
    </row>
    <row r="37" spans="5:15" x14ac:dyDescent="0.25">
      <c r="E37" s="8" t="s">
        <v>24</v>
      </c>
      <c r="F37" s="11">
        <f>N4</f>
        <v>0</v>
      </c>
      <c r="G37" s="10" t="e">
        <f>+F37/$F$39</f>
        <v>#DIV/0!</v>
      </c>
      <c r="M37" s="8" t="s">
        <v>24</v>
      </c>
      <c r="N37" s="11">
        <v>0</v>
      </c>
      <c r="O37" s="10" t="e">
        <f>+N37/$F$39</f>
        <v>#DIV/0!</v>
      </c>
    </row>
    <row r="38" spans="5:15" x14ac:dyDescent="0.25">
      <c r="E38" s="8" t="s">
        <v>25</v>
      </c>
      <c r="F38" s="11">
        <f>O4</f>
        <v>0</v>
      </c>
      <c r="G38" s="10" t="e">
        <f>+F38/$F$39</f>
        <v>#DIV/0!</v>
      </c>
      <c r="M38" s="8" t="s">
        <v>25</v>
      </c>
      <c r="N38" s="11">
        <v>0</v>
      </c>
      <c r="O38" s="10" t="e">
        <f>+N38/$F$39</f>
        <v>#DIV/0!</v>
      </c>
    </row>
    <row r="39" spans="5:15" x14ac:dyDescent="0.25">
      <c r="E39" s="8" t="s">
        <v>21</v>
      </c>
      <c r="F39" s="11">
        <f>SUM(L4:P4)</f>
        <v>0</v>
      </c>
      <c r="G39" s="13" t="e">
        <f>SUM(G35:G38)</f>
        <v>#DIV/0!</v>
      </c>
      <c r="M39" s="8" t="s">
        <v>21</v>
      </c>
      <c r="N39" s="11">
        <v>0</v>
      </c>
      <c r="O39" s="13" t="e">
        <f>SUM(O35:O38)</f>
        <v>#DIV/0!</v>
      </c>
    </row>
    <row r="40" spans="5:15" x14ac:dyDescent="0.25">
      <c r="E40"/>
      <c r="F40"/>
      <c r="G40"/>
      <c r="M40"/>
      <c r="N40"/>
      <c r="O40"/>
    </row>
    <row r="41" spans="5:15" x14ac:dyDescent="0.25">
      <c r="E41"/>
      <c r="F41"/>
      <c r="G41"/>
      <c r="M41"/>
      <c r="N41"/>
      <c r="O41"/>
    </row>
    <row r="42" spans="5:15" ht="30" x14ac:dyDescent="0.25">
      <c r="E42" s="14" t="s">
        <v>26</v>
      </c>
      <c r="F42" s="15" t="e">
        <f>+G31+G32</f>
        <v>#DIV/0!</v>
      </c>
      <c r="G42"/>
      <c r="M42" s="14" t="s">
        <v>26</v>
      </c>
      <c r="N42" s="15" t="e">
        <f>+O31+O32</f>
        <v>#DIV/0!</v>
      </c>
      <c r="O42"/>
    </row>
    <row r="43" spans="5:15" ht="60" x14ac:dyDescent="0.25">
      <c r="E43" s="14" t="s">
        <v>27</v>
      </c>
      <c r="F43" s="15" t="e">
        <f>+G35+G36</f>
        <v>#DIV/0!</v>
      </c>
      <c r="G43"/>
      <c r="M43" s="14" t="s">
        <v>27</v>
      </c>
      <c r="N43" s="15" t="e">
        <f>+O35+O36</f>
        <v>#DIV/0!</v>
      </c>
      <c r="O43"/>
    </row>
    <row r="48" spans="5:15" x14ac:dyDescent="0.25">
      <c r="E48" s="19" t="s">
        <v>38</v>
      </c>
    </row>
    <row r="49" spans="5:7" x14ac:dyDescent="0.25">
      <c r="E49" s="16" t="s">
        <v>15</v>
      </c>
      <c r="F49" s="16" t="s">
        <v>16</v>
      </c>
      <c r="G49" s="17" t="s">
        <v>17</v>
      </c>
    </row>
    <row r="50" spans="5:7" x14ac:dyDescent="0.25">
      <c r="E50" s="8" t="s">
        <v>18</v>
      </c>
      <c r="F50" s="11">
        <f>+F2</f>
        <v>41</v>
      </c>
      <c r="G50" s="12">
        <f>+F50/$F$53</f>
        <v>0.13015873015873017</v>
      </c>
    </row>
    <row r="51" spans="5:7" x14ac:dyDescent="0.25">
      <c r="E51" s="8" t="s">
        <v>19</v>
      </c>
      <c r="F51" s="11">
        <f>+G2</f>
        <v>245</v>
      </c>
      <c r="G51" s="12">
        <f>+F51/F53</f>
        <v>0.77777777777777779</v>
      </c>
    </row>
    <row r="52" spans="5:7" x14ac:dyDescent="0.25">
      <c r="E52" s="8" t="s">
        <v>20</v>
      </c>
      <c r="F52" s="11">
        <f>+H2</f>
        <v>19</v>
      </c>
      <c r="G52" s="12">
        <f>+F52/F53</f>
        <v>6.0317460317460318E-2</v>
      </c>
    </row>
    <row r="53" spans="5:7" x14ac:dyDescent="0.25">
      <c r="E53" s="8" t="s">
        <v>21</v>
      </c>
      <c r="F53" s="11">
        <f>SUM(F2:K2)</f>
        <v>315</v>
      </c>
      <c r="G53" s="12">
        <f>+F53/F53</f>
        <v>1</v>
      </c>
    </row>
    <row r="54" spans="5:7" x14ac:dyDescent="0.25">
      <c r="E54" s="8" t="s">
        <v>22</v>
      </c>
      <c r="F54" s="11">
        <f>+L2</f>
        <v>264</v>
      </c>
      <c r="G54" s="10">
        <f>+F54/F58</f>
        <v>0.83809523809523812</v>
      </c>
    </row>
    <row r="55" spans="5:7" x14ac:dyDescent="0.25">
      <c r="E55" s="8" t="s">
        <v>23</v>
      </c>
      <c r="F55" s="11">
        <f>+M2</f>
        <v>41</v>
      </c>
      <c r="G55" s="10">
        <f>+F55/F58</f>
        <v>0.13015873015873017</v>
      </c>
    </row>
    <row r="56" spans="5:7" x14ac:dyDescent="0.25">
      <c r="E56" s="8" t="s">
        <v>24</v>
      </c>
      <c r="F56" s="11">
        <f>N2</f>
        <v>0</v>
      </c>
      <c r="G56" s="10">
        <f>+F56/F58</f>
        <v>0</v>
      </c>
    </row>
    <row r="57" spans="5:7" x14ac:dyDescent="0.25">
      <c r="E57" s="8" t="s">
        <v>25</v>
      </c>
      <c r="F57" s="11">
        <f>O2</f>
        <v>2</v>
      </c>
      <c r="G57" s="10">
        <f>+F57/F58</f>
        <v>6.3492063492063492E-3</v>
      </c>
    </row>
    <row r="58" spans="5:7" x14ac:dyDescent="0.25">
      <c r="E58" s="8" t="s">
        <v>21</v>
      </c>
      <c r="F58" s="11">
        <f>SUM(L2:P2)</f>
        <v>315</v>
      </c>
      <c r="G58" s="13">
        <f>SUM(G54:G57)</f>
        <v>0.97460317460317458</v>
      </c>
    </row>
    <row r="59" spans="5:7" x14ac:dyDescent="0.25">
      <c r="E59"/>
      <c r="F59"/>
      <c r="G59"/>
    </row>
    <row r="60" spans="5:7" x14ac:dyDescent="0.25">
      <c r="F60"/>
      <c r="G60"/>
    </row>
    <row r="61" spans="5:7" ht="30" x14ac:dyDescent="0.25">
      <c r="E61" s="14" t="s">
        <v>26</v>
      </c>
      <c r="F61" s="15">
        <f>+G50+G51</f>
        <v>0.90793650793650793</v>
      </c>
      <c r="G61"/>
    </row>
    <row r="62" spans="5:7" ht="30" x14ac:dyDescent="0.25">
      <c r="E62" s="14" t="s">
        <v>27</v>
      </c>
      <c r="F62" s="15">
        <f>+G54+G55</f>
        <v>0.96825396825396826</v>
      </c>
      <c r="G62"/>
    </row>
    <row r="73" spans="5:14" x14ac:dyDescent="0.25">
      <c r="E73" s="19" t="s">
        <v>39</v>
      </c>
    </row>
    <row r="74" spans="5:14" x14ac:dyDescent="0.25">
      <c r="E74" s="16" t="s">
        <v>15</v>
      </c>
      <c r="F74" s="16" t="s">
        <v>16</v>
      </c>
      <c r="G74" s="17" t="s">
        <v>17</v>
      </c>
    </row>
    <row r="75" spans="5:14" x14ac:dyDescent="0.25">
      <c r="E75" s="8" t="s">
        <v>18</v>
      </c>
      <c r="F75" s="11">
        <v>32</v>
      </c>
      <c r="G75" s="12">
        <f>+F75/$F$53</f>
        <v>0.10158730158730159</v>
      </c>
    </row>
    <row r="76" spans="5:14" x14ac:dyDescent="0.25">
      <c r="E76" s="8" t="s">
        <v>19</v>
      </c>
      <c r="F76" s="11">
        <v>227</v>
      </c>
      <c r="G76" s="12" t="e">
        <f>+F76/F78</f>
        <v>#DIV/0!</v>
      </c>
    </row>
    <row r="77" spans="5:14" x14ac:dyDescent="0.25">
      <c r="E77" s="8" t="s">
        <v>20</v>
      </c>
      <c r="F77" s="11">
        <v>22</v>
      </c>
      <c r="G77" s="12" t="e">
        <f>+F77/F78</f>
        <v>#DIV/0!</v>
      </c>
    </row>
    <row r="78" spans="5:14" x14ac:dyDescent="0.25">
      <c r="E78" s="8" t="s">
        <v>21</v>
      </c>
      <c r="F78" s="11"/>
      <c r="G78" s="12" t="e">
        <f>+F78/F78</f>
        <v>#DIV/0!</v>
      </c>
      <c r="L78" s="19"/>
    </row>
    <row r="79" spans="5:14" x14ac:dyDescent="0.25">
      <c r="E79" s="8" t="s">
        <v>22</v>
      </c>
      <c r="F79" s="11">
        <v>0</v>
      </c>
      <c r="G79" s="10" t="e">
        <f>+F79/F83</f>
        <v>#DIV/0!</v>
      </c>
      <c r="L79" s="16"/>
      <c r="M79" s="16"/>
      <c r="N79" s="17"/>
    </row>
    <row r="80" spans="5:14" x14ac:dyDescent="0.25">
      <c r="E80" s="8" t="s">
        <v>23</v>
      </c>
      <c r="F80" s="11">
        <v>0</v>
      </c>
      <c r="G80" s="10" t="e">
        <f>+F80/F83</f>
        <v>#DIV/0!</v>
      </c>
      <c r="L80" s="8"/>
      <c r="M80" s="11"/>
      <c r="N80" s="12"/>
    </row>
    <row r="81" spans="5:14" x14ac:dyDescent="0.25">
      <c r="E81" s="8" t="s">
        <v>24</v>
      </c>
      <c r="F81" s="11">
        <v>0</v>
      </c>
      <c r="G81" s="10" t="e">
        <f>+F81/F83</f>
        <v>#DIV/0!</v>
      </c>
      <c r="L81" s="8"/>
      <c r="M81" s="11"/>
      <c r="N81" s="12"/>
    </row>
    <row r="82" spans="5:14" x14ac:dyDescent="0.25">
      <c r="E82" s="8" t="s">
        <v>25</v>
      </c>
      <c r="F82" s="11">
        <v>0</v>
      </c>
      <c r="G82" s="10" t="e">
        <f>+F82/F83</f>
        <v>#DIV/0!</v>
      </c>
      <c r="L82" s="8"/>
      <c r="M82" s="11"/>
      <c r="N82" s="12"/>
    </row>
    <row r="83" spans="5:14" x14ac:dyDescent="0.25">
      <c r="E83" s="8" t="s">
        <v>21</v>
      </c>
      <c r="F83" s="11">
        <v>0</v>
      </c>
      <c r="G83" s="13" t="e">
        <f>SUM(G79:G82)</f>
        <v>#DIV/0!</v>
      </c>
      <c r="L83" s="8"/>
      <c r="M83" s="11"/>
      <c r="N83" s="12"/>
    </row>
    <row r="84" spans="5:14" x14ac:dyDescent="0.25">
      <c r="E84"/>
      <c r="F84"/>
      <c r="G84"/>
      <c r="L84" s="8"/>
      <c r="M84" s="11"/>
      <c r="N84" s="10"/>
    </row>
    <row r="85" spans="5:14" x14ac:dyDescent="0.25">
      <c r="E85"/>
      <c r="F85"/>
      <c r="G85"/>
      <c r="L85" s="8"/>
      <c r="M85" s="11"/>
      <c r="N85" s="10"/>
    </row>
    <row r="86" spans="5:14" ht="30" x14ac:dyDescent="0.25">
      <c r="E86" s="14" t="s">
        <v>26</v>
      </c>
      <c r="F86" s="15" t="e">
        <f>+G75+G76</f>
        <v>#DIV/0!</v>
      </c>
      <c r="G86"/>
      <c r="L86" s="8"/>
      <c r="M86" s="11"/>
      <c r="N86" s="10"/>
    </row>
    <row r="87" spans="5:14" ht="30" x14ac:dyDescent="0.25">
      <c r="E87" s="14" t="s">
        <v>27</v>
      </c>
      <c r="F87" s="15" t="e">
        <f>+G79+G80</f>
        <v>#DIV/0!</v>
      </c>
      <c r="G87"/>
      <c r="L87" s="8"/>
      <c r="M87" s="11"/>
      <c r="N87" s="10"/>
    </row>
    <row r="88" spans="5:14" x14ac:dyDescent="0.25">
      <c r="L88" s="8"/>
      <c r="M88" s="11"/>
      <c r="N88" s="13"/>
    </row>
    <row r="89" spans="5:14" x14ac:dyDescent="0.25">
      <c r="L89"/>
      <c r="M89"/>
      <c r="N89"/>
    </row>
    <row r="90" spans="5:14" x14ac:dyDescent="0.25">
      <c r="M90"/>
      <c r="N90"/>
    </row>
    <row r="91" spans="5:14" x14ac:dyDescent="0.25">
      <c r="L91" s="14"/>
      <c r="M91" s="15"/>
      <c r="N91"/>
    </row>
    <row r="92" spans="5:14" x14ac:dyDescent="0.25">
      <c r="L92" s="14"/>
      <c r="M92" s="15"/>
      <c r="N92"/>
    </row>
  </sheetData>
  <mergeCells count="1">
    <mergeCell ref="A6:E6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3 MCA195MOCA20200630NI0008</vt:lpstr>
      <vt:lpstr>TIPO 3 MCA195MOCA#2021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 3493-i5</dc:creator>
  <cp:lastModifiedBy>Nidia Lopez</cp:lastModifiedBy>
  <cp:lastPrinted>2022-09-20T23:55:29Z</cp:lastPrinted>
  <dcterms:created xsi:type="dcterms:W3CDTF">2021-05-12T15:16:55Z</dcterms:created>
  <dcterms:modified xsi:type="dcterms:W3CDTF">2024-04-08T21:52:26Z</dcterms:modified>
</cp:coreProperties>
</file>